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2Stunden.CH\"/>
    </mc:Choice>
  </mc:AlternateContent>
  <xr:revisionPtr revIDLastSave="0" documentId="13_ncr:1_{F3CEF5AB-A97F-449B-BA69-A85C200E23A5}" xr6:coauthVersionLast="45" xr6:coauthVersionMax="45" xr10:uidLastSave="{00000000-0000-0000-0000-000000000000}"/>
  <bookViews>
    <workbookView xWindow="28680" yWindow="-120" windowWidth="38640" windowHeight="21240" xr2:uid="{066C1167-6F1B-4AA3-8361-2E0A80D4CBB0}"/>
  </bookViews>
  <sheets>
    <sheet name="RallyCalc simple" sheetId="1" r:id="rId1"/>
  </sheets>
  <definedNames>
    <definedName name="AVQ">'RallyCalc simple'!$B$5</definedName>
    <definedName name="FOTO_ZEIT">'RallyCalc simple'!$B$8</definedName>
    <definedName name="Zeit_o_foto">'RallyCalc simple'!$B$16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2" i="1" l="1"/>
  <c r="B42" i="1"/>
  <c r="D28" i="1"/>
  <c r="D42" i="1" s="1"/>
  <c r="D39" i="1"/>
  <c r="D38" i="1"/>
  <c r="D37" i="1"/>
  <c r="D34" i="1"/>
  <c r="D33" i="1"/>
  <c r="D32" i="1"/>
  <c r="D31" i="1"/>
  <c r="D30" i="1"/>
  <c r="D29" i="1"/>
  <c r="D27" i="1"/>
  <c r="B15" i="1" l="1"/>
  <c r="B12" i="1"/>
  <c r="B13" i="1" l="1"/>
  <c r="B14" i="1" s="1"/>
  <c r="B16" i="1" s="1"/>
  <c r="D21" i="1" l="1"/>
  <c r="D22" i="1" s="1"/>
  <c r="B17" i="1"/>
  <c r="B21" i="1"/>
  <c r="B22" i="1" s="1"/>
  <c r="C21" i="1"/>
  <c r="C22" i="1" s="1"/>
</calcChain>
</file>

<file path=xl/sharedStrings.xml><?xml version="1.0" encoding="utf-8"?>
<sst xmlns="http://schemas.openxmlformats.org/spreadsheetml/2006/main" count="67" uniqueCount="58">
  <si>
    <t>Wie viele Stunden dauert die Rally</t>
  </si>
  <si>
    <t>Geschwindigkeit über alles incl. Pausen</t>
  </si>
  <si>
    <t>km/h</t>
  </si>
  <si>
    <t>h</t>
  </si>
  <si>
    <t>km</t>
  </si>
  <si>
    <t>Strecke / Tankfüllung</t>
  </si>
  <si>
    <t>Zeit zum Tanken</t>
  </si>
  <si>
    <t>min</t>
  </si>
  <si>
    <t>EINGABEN</t>
  </si>
  <si>
    <t>Zeit für ein Foto</t>
  </si>
  <si>
    <t>Maximale KM (Zeit *AVQ)</t>
  </si>
  <si>
    <t>Tankstops?</t>
  </si>
  <si>
    <t>Zeit für Tankstops</t>
  </si>
  <si>
    <t>Reservezeit (Umleitung, planung, WC, ..)</t>
  </si>
  <si>
    <t>Plus Reservezeit</t>
  </si>
  <si>
    <t>Maximale Fahrzeit (ohne Bonusfotos)</t>
  </si>
  <si>
    <t>Realistische maximalen KM</t>
  </si>
  <si>
    <t>Restfahrzeit</t>
  </si>
  <si>
    <t>Max KM</t>
  </si>
  <si>
    <t>Berechnung (ohne BonusPunkte)</t>
  </si>
  <si>
    <t>Berechnung mit BonusPunkten)</t>
  </si>
  <si>
    <t>Anzahl Bonuspunkte</t>
  </si>
  <si>
    <t>Reale KM/Zeiten aus gefahrenen Rallys</t>
  </si>
  <si>
    <t>(Europa)</t>
  </si>
  <si>
    <t>(USA)</t>
  </si>
  <si>
    <t>(Alpen)</t>
  </si>
  <si>
    <t>(Schweiz)</t>
  </si>
  <si>
    <t>12StundenCH2018</t>
  </si>
  <si>
    <t>=Rallyzeit-Tank/Reservezeit</t>
  </si>
  <si>
    <t>=Rallyzeit*Durchschnitt</t>
  </si>
  <si>
    <t>=Max.KM/Strecke /tankfüllung(Hochgerundet)</t>
  </si>
  <si>
    <t>=z.b. Pause, Laufen, etc.</t>
  </si>
  <si>
    <t>=Maximale km ohne Bonuspunkte</t>
  </si>
  <si>
    <t>Eingabe Felder haben diese Farbe</t>
  </si>
  <si>
    <t>Realistisch, abhängig vom Terain - incl. Schlaf</t>
  </si>
  <si>
    <t>ca. 15% wenieger als "Alltag" (bei mir)</t>
  </si>
  <si>
    <t>Tanken, Pieseln, Futtern, anstellen, …</t>
  </si>
  <si>
    <t>Durchnittswert… ja, es geht auch in 3 min</t>
  </si>
  <si>
    <t>Irgendwas doofes passiert immer</t>
  </si>
  <si>
    <t>12StundenCH2017</t>
  </si>
  <si>
    <t>12StundenCH2019</t>
  </si>
  <si>
    <t>M12-2016</t>
  </si>
  <si>
    <t>Deutschland</t>
  </si>
  <si>
    <t>BBR 2017</t>
  </si>
  <si>
    <t>UK</t>
  </si>
  <si>
    <t>ET2018</t>
  </si>
  <si>
    <t>Nord EU</t>
  </si>
  <si>
    <t>GBR 2018</t>
  </si>
  <si>
    <t>GBT 2015</t>
  </si>
  <si>
    <t>IBR 2017</t>
  </si>
  <si>
    <t>ABR 2017</t>
  </si>
  <si>
    <t>Stunden</t>
  </si>
  <si>
    <t>KM</t>
  </si>
  <si>
    <t>Tempo über alles (km/h)</t>
  </si>
  <si>
    <t>Average über alles</t>
  </si>
  <si>
    <t>RallyCalculation für Rallys &lt;24h (Author Peter Ihlo)</t>
  </si>
  <si>
    <t>ET 2016</t>
  </si>
  <si>
    <t>Durchnittswerte der 12Stunden.CH über alle TN (ca. 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</si>
</sst>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NumberFormat="1" applyFont="1" applyProtection="1"/>
    <xf numFmtId="0" fontId="0" fillId="0" borderId="0" xfId="0" applyNumberFormat="1" applyProtection="1"/>
    <xf numFmtId="0" fontId="5" fillId="2" borderId="1" xfId="0" applyNumberFormat="1" applyFont="1" applyFill="1" applyBorder="1" applyProtection="1"/>
    <xf numFmtId="0" fontId="3" fillId="2" borderId="2" xfId="0" applyNumberFormat="1" applyFont="1" applyFill="1" applyBorder="1" applyProtection="1"/>
    <xf numFmtId="0" fontId="3" fillId="2" borderId="4" xfId="0" applyNumberFormat="1" applyFont="1" applyFill="1" applyBorder="1" applyProtection="1"/>
    <xf numFmtId="0" fontId="3" fillId="2" borderId="0" xfId="0" applyNumberFormat="1" applyFont="1" applyFill="1" applyBorder="1" applyProtection="1"/>
    <xf numFmtId="0" fontId="3" fillId="2" borderId="6" xfId="0" applyNumberFormat="1" applyFont="1" applyFill="1" applyBorder="1" applyProtection="1"/>
    <xf numFmtId="0" fontId="3" fillId="2" borderId="7" xfId="0" applyNumberFormat="1" applyFont="1" applyFill="1" applyBorder="1" applyProtection="1"/>
    <xf numFmtId="0" fontId="6" fillId="3" borderId="1" xfId="0" applyNumberFormat="1" applyFont="1" applyFill="1" applyBorder="1" applyProtection="1"/>
    <xf numFmtId="0" fontId="0" fillId="3" borderId="2" xfId="0" applyNumberFormat="1" applyFill="1" applyBorder="1" applyProtection="1"/>
    <xf numFmtId="0" fontId="0" fillId="3" borderId="4" xfId="0" applyNumberFormat="1" applyFill="1" applyBorder="1" applyProtection="1"/>
    <xf numFmtId="0" fontId="0" fillId="3" borderId="0" xfId="0" applyNumberFormat="1" applyFill="1" applyBorder="1" applyProtection="1"/>
    <xf numFmtId="0" fontId="0" fillId="3" borderId="6" xfId="0" applyNumberFormat="1" applyFill="1" applyBorder="1" applyProtection="1"/>
    <xf numFmtId="0" fontId="0" fillId="3" borderId="7" xfId="0" applyNumberFormat="1" applyFill="1" applyBorder="1" applyProtection="1"/>
    <xf numFmtId="0" fontId="6" fillId="4" borderId="1" xfId="0" applyNumberFormat="1" applyFont="1" applyFill="1" applyBorder="1" applyProtection="1"/>
    <xf numFmtId="0" fontId="0" fillId="4" borderId="2" xfId="0" applyNumberFormat="1" applyFill="1" applyBorder="1" applyProtection="1"/>
    <xf numFmtId="0" fontId="0" fillId="4" borderId="3" xfId="0" applyNumberFormat="1" applyFill="1" applyBorder="1" applyProtection="1"/>
    <xf numFmtId="0" fontId="0" fillId="4" borderId="4" xfId="0" applyNumberFormat="1" applyFill="1" applyBorder="1" applyProtection="1"/>
    <xf numFmtId="0" fontId="0" fillId="4" borderId="6" xfId="0" applyNumberFormat="1" applyFill="1" applyBorder="1" applyProtection="1"/>
    <xf numFmtId="0" fontId="4" fillId="2" borderId="0" xfId="0" applyNumberFormat="1" applyFont="1" applyFill="1" applyBorder="1" applyProtection="1">
      <protection locked="0"/>
    </xf>
    <xf numFmtId="0" fontId="4" fillId="2" borderId="7" xfId="0" applyNumberFormat="1" applyFont="1" applyFill="1" applyBorder="1" applyProtection="1">
      <protection locked="0"/>
    </xf>
    <xf numFmtId="0" fontId="0" fillId="0" borderId="0" xfId="0" applyNumberFormat="1" applyAlignment="1" applyProtection="1">
      <alignment horizontal="center"/>
    </xf>
    <xf numFmtId="49" fontId="3" fillId="2" borderId="5" xfId="0" applyNumberFormat="1" applyFont="1" applyFill="1" applyBorder="1" applyProtection="1"/>
    <xf numFmtId="49" fontId="3" fillId="2" borderId="8" xfId="0" applyNumberFormat="1" applyFont="1" applyFill="1" applyBorder="1" applyProtection="1"/>
    <xf numFmtId="49" fontId="0" fillId="0" borderId="0" xfId="0" applyNumberFormat="1" applyProtection="1"/>
    <xf numFmtId="49" fontId="0" fillId="3" borderId="3" xfId="0" applyNumberFormat="1" applyFill="1" applyBorder="1" applyProtection="1"/>
    <xf numFmtId="49" fontId="0" fillId="3" borderId="5" xfId="0" applyNumberFormat="1" applyFill="1" applyBorder="1" applyProtection="1"/>
    <xf numFmtId="49" fontId="0" fillId="3" borderId="8" xfId="0" applyNumberFormat="1" applyFill="1" applyBorder="1" applyProtection="1"/>
    <xf numFmtId="0" fontId="1" fillId="5" borderId="0" xfId="0" applyNumberFormat="1" applyFont="1" applyFill="1" applyBorder="1" applyAlignment="1" applyProtection="1">
      <alignment horizontal="center"/>
      <protection locked="0"/>
    </xf>
    <xf numFmtId="0" fontId="1" fillId="5" borderId="5" xfId="0" applyNumberFormat="1" applyFon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horizontal="center"/>
    </xf>
    <xf numFmtId="0" fontId="1" fillId="4" borderId="5" xfId="0" applyNumberFormat="1" applyFont="1" applyFill="1" applyBorder="1" applyAlignment="1" applyProtection="1">
      <alignment horizontal="center"/>
    </xf>
    <xf numFmtId="0" fontId="1" fillId="4" borderId="7" xfId="0" applyNumberFormat="1" applyFont="1" applyFill="1" applyBorder="1" applyAlignment="1" applyProtection="1">
      <alignment horizontal="center"/>
    </xf>
    <xf numFmtId="0" fontId="1" fillId="4" borderId="8" xfId="0" applyNumberFormat="1" applyFont="1" applyFill="1" applyBorder="1" applyAlignment="1" applyProtection="1">
      <alignment horizontal="center"/>
    </xf>
    <xf numFmtId="49" fontId="4" fillId="2" borderId="3" xfId="0" applyNumberFormat="1" applyFont="1" applyFill="1" applyBorder="1" applyProtection="1"/>
    <xf numFmtId="0" fontId="1" fillId="0" borderId="0" xfId="0" applyNumberFormat="1" applyFont="1" applyProtection="1"/>
    <xf numFmtId="0" fontId="1" fillId="0" borderId="0" xfId="0" applyFont="1" applyAlignment="1">
      <alignment horizontal="center" vertical="center" wrapText="1"/>
    </xf>
    <xf numFmtId="2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7" fillId="6" borderId="9" xfId="0" applyNumberFormat="1" applyFont="1" applyFill="1" applyBorder="1" applyProtection="1"/>
    <xf numFmtId="1" fontId="7" fillId="6" borderId="10" xfId="0" applyNumberFormat="1" applyFont="1" applyFill="1" applyBorder="1" applyAlignment="1" applyProtection="1">
      <alignment horizontal="center"/>
    </xf>
    <xf numFmtId="0" fontId="7" fillId="6" borderId="11" xfId="0" applyNumberFormat="1" applyFont="1" applyFill="1" applyBorder="1" applyProtection="1"/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60619-24AE-4713-81C4-AAD598799781}">
  <dimension ref="A1:M42"/>
  <sheetViews>
    <sheetView tabSelected="1" workbookViewId="0">
      <selection activeCell="B10" sqref="B10"/>
    </sheetView>
  </sheetViews>
  <sheetFormatPr defaultColWidth="11.5546875" defaultRowHeight="14.4" x14ac:dyDescent="0.3"/>
  <cols>
    <col min="1" max="1" width="34.5546875" style="2" bestFit="1" customWidth="1"/>
    <col min="2" max="2" width="12.77734375" style="2" customWidth="1"/>
    <col min="3" max="3" width="11.5546875" style="2"/>
    <col min="4" max="4" width="41.88671875" style="2" bestFit="1" customWidth="1"/>
    <col min="5" max="5" width="11.5546875" style="2"/>
    <col min="6" max="6" width="33.33203125" style="2" bestFit="1" customWidth="1"/>
    <col min="7" max="7" width="4" style="2" bestFit="1" customWidth="1"/>
    <col min="8" max="8" width="8.44140625" style="2" bestFit="1" customWidth="1"/>
    <col min="9" max="9" width="7.21875" style="2" bestFit="1" customWidth="1"/>
    <col min="10" max="16384" width="11.5546875" style="2"/>
  </cols>
  <sheetData>
    <row r="1" spans="1:4" ht="18" x14ac:dyDescent="0.35">
      <c r="A1" s="1" t="s">
        <v>55</v>
      </c>
    </row>
    <row r="2" spans="1:4" ht="15" thickBot="1" x14ac:dyDescent="0.35"/>
    <row r="3" spans="1:4" ht="15.6" x14ac:dyDescent="0.3">
      <c r="A3" s="3" t="s">
        <v>8</v>
      </c>
      <c r="B3" s="4"/>
      <c r="C3" s="4"/>
      <c r="D3" s="35" t="s">
        <v>33</v>
      </c>
    </row>
    <row r="4" spans="1:4" x14ac:dyDescent="0.3">
      <c r="A4" s="5" t="s">
        <v>0</v>
      </c>
      <c r="B4" s="20">
        <v>12</v>
      </c>
      <c r="C4" s="6" t="s">
        <v>3</v>
      </c>
      <c r="D4" s="23"/>
    </row>
    <row r="5" spans="1:4" x14ac:dyDescent="0.3">
      <c r="A5" s="5" t="s">
        <v>1</v>
      </c>
      <c r="B5" s="20">
        <v>50</v>
      </c>
      <c r="C5" s="6" t="s">
        <v>2</v>
      </c>
      <c r="D5" s="23" t="s">
        <v>34</v>
      </c>
    </row>
    <row r="6" spans="1:4" x14ac:dyDescent="0.3">
      <c r="A6" s="5" t="s">
        <v>5</v>
      </c>
      <c r="B6" s="20">
        <v>300</v>
      </c>
      <c r="C6" s="6" t="s">
        <v>2</v>
      </c>
      <c r="D6" s="23" t="s">
        <v>35</v>
      </c>
    </row>
    <row r="7" spans="1:4" x14ac:dyDescent="0.3">
      <c r="A7" s="5" t="s">
        <v>6</v>
      </c>
      <c r="B7" s="20">
        <v>15</v>
      </c>
      <c r="C7" s="6" t="s">
        <v>7</v>
      </c>
      <c r="D7" s="23" t="s">
        <v>36</v>
      </c>
    </row>
    <row r="8" spans="1:4" x14ac:dyDescent="0.3">
      <c r="A8" s="5" t="s">
        <v>9</v>
      </c>
      <c r="B8" s="20">
        <v>7</v>
      </c>
      <c r="C8" s="6" t="s">
        <v>7</v>
      </c>
      <c r="D8" s="23" t="s">
        <v>37</v>
      </c>
    </row>
    <row r="9" spans="1:4" ht="15" thickBot="1" x14ac:dyDescent="0.35">
      <c r="A9" s="7" t="s">
        <v>13</v>
      </c>
      <c r="B9" s="21">
        <v>30</v>
      </c>
      <c r="C9" s="8" t="s">
        <v>7</v>
      </c>
      <c r="D9" s="24" t="s">
        <v>38</v>
      </c>
    </row>
    <row r="10" spans="1:4" ht="15" thickBot="1" x14ac:dyDescent="0.35">
      <c r="D10" s="25"/>
    </row>
    <row r="11" spans="1:4" ht="15.6" x14ac:dyDescent="0.3">
      <c r="A11" s="9" t="s">
        <v>19</v>
      </c>
      <c r="B11" s="10"/>
      <c r="C11" s="10"/>
      <c r="D11" s="26"/>
    </row>
    <row r="12" spans="1:4" x14ac:dyDescent="0.3">
      <c r="A12" s="11" t="s">
        <v>10</v>
      </c>
      <c r="B12" s="12">
        <f>B4*B5</f>
        <v>600</v>
      </c>
      <c r="C12" s="12" t="s">
        <v>4</v>
      </c>
      <c r="D12" s="27" t="s">
        <v>29</v>
      </c>
    </row>
    <row r="13" spans="1:4" x14ac:dyDescent="0.3">
      <c r="A13" s="11" t="s">
        <v>11</v>
      </c>
      <c r="B13" s="12">
        <f>ROUNDUP(B12/B6,0)</f>
        <v>2</v>
      </c>
      <c r="C13" s="12"/>
      <c r="D13" s="27" t="s">
        <v>30</v>
      </c>
    </row>
    <row r="14" spans="1:4" x14ac:dyDescent="0.3">
      <c r="A14" s="11" t="s">
        <v>12</v>
      </c>
      <c r="B14" s="12">
        <f>B13*B7</f>
        <v>30</v>
      </c>
      <c r="C14" s="12" t="s">
        <v>7</v>
      </c>
      <c r="D14" s="27"/>
    </row>
    <row r="15" spans="1:4" x14ac:dyDescent="0.3">
      <c r="A15" s="11" t="s">
        <v>14</v>
      </c>
      <c r="B15" s="12">
        <f>B9</f>
        <v>30</v>
      </c>
      <c r="C15" s="12"/>
      <c r="D15" s="27" t="s">
        <v>31</v>
      </c>
    </row>
    <row r="16" spans="1:4" x14ac:dyDescent="0.3">
      <c r="A16" s="11" t="s">
        <v>15</v>
      </c>
      <c r="B16" s="12">
        <f>ROUNDDOWN((B4*60-B14-B15)/60,1)</f>
        <v>11</v>
      </c>
      <c r="C16" s="12" t="s">
        <v>3</v>
      </c>
      <c r="D16" s="27" t="s">
        <v>28</v>
      </c>
    </row>
    <row r="17" spans="1:5" ht="15" thickBot="1" x14ac:dyDescent="0.35">
      <c r="A17" s="13" t="s">
        <v>16</v>
      </c>
      <c r="B17" s="14">
        <f>ROUNDDOWN(B16*B5,0)</f>
        <v>550</v>
      </c>
      <c r="C17" s="14" t="s">
        <v>4</v>
      </c>
      <c r="D17" s="28" t="s">
        <v>32</v>
      </c>
    </row>
    <row r="18" spans="1:5" ht="15" thickBot="1" x14ac:dyDescent="0.35"/>
    <row r="19" spans="1:5" ht="15.6" x14ac:dyDescent="0.3">
      <c r="A19" s="15" t="s">
        <v>20</v>
      </c>
      <c r="B19" s="16"/>
      <c r="C19" s="16"/>
      <c r="D19" s="17"/>
    </row>
    <row r="20" spans="1:5" x14ac:dyDescent="0.3">
      <c r="A20" s="18" t="s">
        <v>21</v>
      </c>
      <c r="B20" s="29">
        <v>10</v>
      </c>
      <c r="C20" s="29">
        <v>20</v>
      </c>
      <c r="D20" s="30">
        <v>30</v>
      </c>
    </row>
    <row r="21" spans="1:5" x14ac:dyDescent="0.3">
      <c r="A21" s="18" t="s">
        <v>17</v>
      </c>
      <c r="B21" s="31">
        <f>ROUNDDOWN((Zeit_o_foto*60-B20*FOTO_ZEIT)/60,1)</f>
        <v>9.8000000000000007</v>
      </c>
      <c r="C21" s="31">
        <f>ROUNDDOWN((Zeit_o_foto*60-C20*FOTO_ZEIT)/60,1)</f>
        <v>8.6</v>
      </c>
      <c r="D21" s="32">
        <f>ROUNDDOWN((Zeit_o_foto*60-D20*FOTO_ZEIT)/60,1)</f>
        <v>7.5</v>
      </c>
    </row>
    <row r="22" spans="1:5" ht="15" thickBot="1" x14ac:dyDescent="0.35">
      <c r="A22" s="19" t="s">
        <v>18</v>
      </c>
      <c r="B22" s="33">
        <f>ROUNDDOWN(AVQ*B21,0)</f>
        <v>490</v>
      </c>
      <c r="C22" s="33">
        <f>ROUNDDOWN(AVQ*C21,0)</f>
        <v>430</v>
      </c>
      <c r="D22" s="34">
        <f>ROUNDDOWN(AVQ*D21,0)</f>
        <v>375</v>
      </c>
    </row>
    <row r="26" spans="1:5" x14ac:dyDescent="0.3">
      <c r="A26" s="36" t="s">
        <v>22</v>
      </c>
      <c r="B26" s="39" t="s">
        <v>51</v>
      </c>
      <c r="C26" s="39" t="s">
        <v>52</v>
      </c>
      <c r="D26" s="39" t="s">
        <v>53</v>
      </c>
    </row>
    <row r="27" spans="1:5" x14ac:dyDescent="0.3">
      <c r="A27" s="2" t="s">
        <v>48</v>
      </c>
      <c r="B27" s="22">
        <v>24</v>
      </c>
      <c r="C27" s="22">
        <v>1526</v>
      </c>
      <c r="D27" s="40">
        <f>C27/B27</f>
        <v>63.583333333333336</v>
      </c>
      <c r="E27" s="2" t="s">
        <v>23</v>
      </c>
    </row>
    <row r="28" spans="1:5" x14ac:dyDescent="0.3">
      <c r="A28" s="2" t="s">
        <v>56</v>
      </c>
      <c r="B28" s="22">
        <v>132</v>
      </c>
      <c r="C28" s="22">
        <v>6110</v>
      </c>
      <c r="D28" s="40">
        <f>C28/B28</f>
        <v>46.287878787878789</v>
      </c>
      <c r="E28" s="2" t="s">
        <v>23</v>
      </c>
    </row>
    <row r="29" spans="1:5" x14ac:dyDescent="0.3">
      <c r="A29" s="2" t="s">
        <v>41</v>
      </c>
      <c r="B29" s="22">
        <v>12</v>
      </c>
      <c r="C29" s="22">
        <v>663</v>
      </c>
      <c r="D29" s="40">
        <f t="shared" ref="D29:D39" si="0">C29/B29</f>
        <v>55.25</v>
      </c>
      <c r="E29" s="2" t="s">
        <v>42</v>
      </c>
    </row>
    <row r="30" spans="1:5" x14ac:dyDescent="0.3">
      <c r="A30" s="2" t="s">
        <v>49</v>
      </c>
      <c r="B30" s="22">
        <v>264</v>
      </c>
      <c r="C30" s="22">
        <v>13250</v>
      </c>
      <c r="D30" s="40">
        <f t="shared" si="0"/>
        <v>50.189393939393938</v>
      </c>
      <c r="E30" s="2" t="s">
        <v>24</v>
      </c>
    </row>
    <row r="31" spans="1:5" x14ac:dyDescent="0.3">
      <c r="A31" s="2" t="s">
        <v>50</v>
      </c>
      <c r="B31" s="22">
        <v>120</v>
      </c>
      <c r="C31" s="22">
        <v>3323</v>
      </c>
      <c r="D31" s="40">
        <f t="shared" si="0"/>
        <v>27.691666666666666</v>
      </c>
      <c r="E31" s="2" t="s">
        <v>25</v>
      </c>
    </row>
    <row r="32" spans="1:5" x14ac:dyDescent="0.3">
      <c r="A32" s="2" t="s">
        <v>43</v>
      </c>
      <c r="B32" s="22">
        <v>36</v>
      </c>
      <c r="C32" s="22">
        <v>1411</v>
      </c>
      <c r="D32" s="40">
        <f t="shared" si="0"/>
        <v>39.194444444444443</v>
      </c>
      <c r="E32" s="2" t="s">
        <v>44</v>
      </c>
    </row>
    <row r="33" spans="1:13" x14ac:dyDescent="0.3">
      <c r="A33" s="2" t="s">
        <v>45</v>
      </c>
      <c r="B33" s="22">
        <v>72</v>
      </c>
      <c r="C33" s="22">
        <v>3485</v>
      </c>
      <c r="D33" s="40">
        <f t="shared" si="0"/>
        <v>48.402777777777779</v>
      </c>
      <c r="E33" s="2" t="s">
        <v>46</v>
      </c>
    </row>
    <row r="34" spans="1:13" x14ac:dyDescent="0.3">
      <c r="A34" s="2" t="s">
        <v>47</v>
      </c>
      <c r="B34" s="22">
        <v>24</v>
      </c>
      <c r="C34" s="22"/>
      <c r="D34" s="40">
        <f t="shared" si="0"/>
        <v>0</v>
      </c>
    </row>
    <row r="35" spans="1:13" x14ac:dyDescent="0.3">
      <c r="B35" s="22"/>
      <c r="C35" s="22"/>
      <c r="D35"/>
    </row>
    <row r="36" spans="1:13" x14ac:dyDescent="0.3">
      <c r="A36" s="36" t="s">
        <v>57</v>
      </c>
      <c r="B36" s="22"/>
      <c r="C36" s="22"/>
      <c r="D36" s="40"/>
    </row>
    <row r="37" spans="1:13" x14ac:dyDescent="0.3">
      <c r="A37" s="2" t="s">
        <v>39</v>
      </c>
      <c r="B37" s="22">
        <v>12</v>
      </c>
      <c r="C37" s="22">
        <v>470</v>
      </c>
      <c r="D37" s="40">
        <f t="shared" si="0"/>
        <v>39.166666666666664</v>
      </c>
      <c r="E37" s="2" t="s">
        <v>26</v>
      </c>
    </row>
    <row r="38" spans="1:13" x14ac:dyDescent="0.3">
      <c r="A38" s="2" t="s">
        <v>27</v>
      </c>
      <c r="B38" s="22">
        <v>12</v>
      </c>
      <c r="C38" s="22">
        <v>530</v>
      </c>
      <c r="D38" s="40">
        <f t="shared" si="0"/>
        <v>44.166666666666664</v>
      </c>
      <c r="E38" s="2" t="s">
        <v>26</v>
      </c>
    </row>
    <row r="39" spans="1:13" x14ac:dyDescent="0.3">
      <c r="A39" s="2" t="s">
        <v>40</v>
      </c>
      <c r="B39" s="22">
        <v>12</v>
      </c>
      <c r="C39" s="22">
        <v>535</v>
      </c>
      <c r="D39" s="40">
        <f t="shared" si="0"/>
        <v>44.583333333333336</v>
      </c>
      <c r="E39" s="2" t="s">
        <v>26</v>
      </c>
    </row>
    <row r="40" spans="1:13" x14ac:dyDescent="0.3">
      <c r="K40" s="37"/>
      <c r="L40" s="38"/>
      <c r="M40" s="37"/>
    </row>
    <row r="41" spans="1:13" ht="15" thickBot="1" x14ac:dyDescent="0.35"/>
    <row r="42" spans="1:13" ht="16.2" thickBot="1" x14ac:dyDescent="0.35">
      <c r="A42" s="41" t="s">
        <v>54</v>
      </c>
      <c r="B42" s="42">
        <f>AVERAGEIF(B27:B39,"&gt;0")</f>
        <v>65.454545454545453</v>
      </c>
      <c r="C42" s="42">
        <f>AVERAGEIF(C27:C39,"&gt;0")</f>
        <v>3130.3</v>
      </c>
      <c r="D42" s="42">
        <f>AVERAGEIF(D27:D39,"&gt;0")</f>
        <v>45.851616161616164</v>
      </c>
      <c r="E42" s="43"/>
    </row>
  </sheetData>
  <sheetProtection selectLockedCells="1"/>
  <conditionalFormatting sqref="D27:D34 D37:D39">
    <cfRule type="cellIs" dxfId="1" priority="1" operator="lessThan">
      <formula>$D$42</formula>
    </cfRule>
    <cfRule type="cellIs" dxfId="0" priority="2" operator="greaterThan">
      <formula>$D$42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RallyCalc simple</vt:lpstr>
      <vt:lpstr>AVQ</vt:lpstr>
      <vt:lpstr>FOTO_ZEIT</vt:lpstr>
      <vt:lpstr>Zeit_o_foto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ihlo</dc:creator>
  <cp:lastModifiedBy>peter ihlo</cp:lastModifiedBy>
  <dcterms:created xsi:type="dcterms:W3CDTF">2018-01-31T10:38:19Z</dcterms:created>
  <dcterms:modified xsi:type="dcterms:W3CDTF">2019-10-25T13:47:30Z</dcterms:modified>
</cp:coreProperties>
</file>